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DN - BCĐKT" sheetId="1" r:id="rId1"/>
    <sheet name="DN - BCKQKD" sheetId="2" r:id="rId2"/>
    <sheet name="DN - BCLCTT - PPTT" sheetId="3" r:id="rId3"/>
  </sheets>
  <definedNames>
    <definedName name="_xlnm.Print_Titles" localSheetId="0">'DN - BCĐKT'!$7:$7</definedName>
  </definedNames>
  <calcPr fullCalcOnLoad="1"/>
</workbook>
</file>

<file path=xl/sharedStrings.xml><?xml version="1.0" encoding="utf-8"?>
<sst xmlns="http://schemas.openxmlformats.org/spreadsheetml/2006/main" count="364" uniqueCount="317">
  <si>
    <t>Báo cáo tài chính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</si>
  <si>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</si>
  <si>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</si>
  <si>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</si>
  <si>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</si>
  <si>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</si>
  <si>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</si>
  <si>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</si>
  <si>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</si>
  <si>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</si>
  <si>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</si>
  <si>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</si>
  <si>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</si>
  <si>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</si>
  <si>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</si>
  <si>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</si>
  <si>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</si>
  <si>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</si>
  <si>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</si>
  <si>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</si>
  <si>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</si>
  <si>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</si>
  <si>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</si>
  <si>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</si>
  <si>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</si>
  <si>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</si>
  <si>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</si>
  <si>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</si>
  <si>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</si>
  <si>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</si>
  <si>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</si>
  <si>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</si>
  <si>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</si>
  <si>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</si>
  <si>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</si>
  <si>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</si>
  <si>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</si>
  <si>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</si>
  <si>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</si>
  <si>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</si>
  <si>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</si>
  <si>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</si>
  <si>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</si>
  <si>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</si>
  <si>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</si>
  <si>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</si>
  <si>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</si>
  <si>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</si>
  <si>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</si>
  <si>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</si>
  <si>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</si>
  <si>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</si>
  <si>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</si>
  <si>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</si>
  <si>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</si>
  <si>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</si>
  <si>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</si>
  <si>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</si>
  <si>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</si>
  <si>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</si>
  <si>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</si>
  <si>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</si>
  <si>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</si>
  <si>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</si>
  <si>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</si>
  <si>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</si>
  <si>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</si>
  <si>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</si>
  <si>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</si>
  <si>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</si>
  <si>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</si>
  <si>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</si>
  <si>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</si>
  <si>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</si>
  <si>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</si>
  <si>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</si>
  <si>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</si>
  <si>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</si>
  <si>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</si>
  <si>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</si>
  <si>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</si>
  <si>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</si>
  <si>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</si>
  <si>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</si>
  <si>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</si>
  <si>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</si>
  <si>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</si>
  <si>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</si>
  <si>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</si>
  <si>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</si>
  <si>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</si>
  <si>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</si>
  <si>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</si>
  <si>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</si>
  <si>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</si>
  <si>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</si>
  <si>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</si>
  <si>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</si>
  <si>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</si>
  <si>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</si>
  <si>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</si>
  <si>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</si>
  <si>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</si>
  <si>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</si>
  <si>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</si>
  <si>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</si>
  <si>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</si>
  <si>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</si>
  <si>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</si>
  <si>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</si>
  <si>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</si>
  <si>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</si>
  <si>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</si>
  <si>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</si>
  <si>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</si>
  <si>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</si>
  <si>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</si>
  <si>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</si>
  <si>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</si>
  <si>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</si>
  <si>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</si>
  <si>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</si>
  <si>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</si>
  <si>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</si>
  <si>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</si>
  <si>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</si>
  <si>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</si>
  <si>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</si>
  <si>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</si>
  <si>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</si>
  <si>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</si>
  <si>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</si>
  <si>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</si>
  <si>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</si>
  <si>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</si>
  <si>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</si>
  <si>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</si>
  <si>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</si>
  <si>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</si>
  <si>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</si>
  <si>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</si>
  <si>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</si>
  <si>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</si>
  <si>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</si>
  <si>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</si>
  <si>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</si>
  <si>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</si>
  <si>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</si>
  <si>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</si>
  <si>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</si>
  <si>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</si>
  <si>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</si>
  <si>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</si>
  <si>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</si>
  <si>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</si>
  <si>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</si>
  <si>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</si>
  <si>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</si>
  <si>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</si>
  <si>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</si>
  <si>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</si>
  <si>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</si>
  <si>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</si>
  <si>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</si>
  <si>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</si>
  <si>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</si>
  <si>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</si>
  <si>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</si>
  <si>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</si>
  <si>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</si>
  <si>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</si>
  <si>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</si>
  <si>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</si>
  <si>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</si>
  <si>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</si>
  <si>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</si>
  <si>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</si>
  <si>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</si>
  <si>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</si>
  <si>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</si>
  <si>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</si>
  <si>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</si>
  <si>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</si>
  <si>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</si>
  <si>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</si>
  <si>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</si>
  <si>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</si>
  <si>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</si>
  <si>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</si>
  <si>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</si>
  <si>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</si>
  <si>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</si>
  <si>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</si>
  <si>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</si>
  <si>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</si>
  <si>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</si>
  <si>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</si>
  <si>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</si>
  <si>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</si>
  <si>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</si>
  <si>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</si>
  <si>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</si>
  <si>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</si>
  <si>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</si>
  <si>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</si>
  <si>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</si>
  <si>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</si>
  <si>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</si>
  <si>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</si>
  <si>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</si>
  <si>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</si>
  <si>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</si>
  <si>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</si>
  <si>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</si>
  <si>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</si>
  <si>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</si>
  <si>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</si>
  <si>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</si>
  <si>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</si>
  <si>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</si>
  <si>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</si>
  <si>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</si>
  <si>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</si>
  <si>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</si>
  <si>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</si>
  <si>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</si>
  <si>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</si>
  <si>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</si>
  <si>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</si>
  <si>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</si>
  <si>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</si>
  <si>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</si>
  <si>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</si>
  <si>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</si>
  <si>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</si>
  <si>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</si>
  <si>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</si>
  <si>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</si>
  <si>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</si>
  <si>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</si>
  <si>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</si>
  <si>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</si>
  <si>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</si>
  <si>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</si>
  <si>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</si>
  <si>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</si>
  <si>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</si>
  <si>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</si>
  <si>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</si>
  <si>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</si>
  <si>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</si>
  <si>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</si>
  <si>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</si>
  <si>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</si>
  <si>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</si>
  <si>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</si>
  <si>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</si>
  <si>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</si>
  <si>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</si>
  <si>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</si>
  <si>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</si>
  <si>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</si>
  <si>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</si>
  <si>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</si>
  <si>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</si>
  <si>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</si>
  <si>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</si>
  <si>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</si>
  <si>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</si>
  <si>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</si>
  <si>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</si>
  <si>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</si>
  <si>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</si>
  <si>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</si>
  <si>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</si>
  <si>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</si>
  <si>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</si>
  <si>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</si>
  <si>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</si>
  <si>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</si>
  <si>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</si>
  <si>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</si>
  <si>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</si>
  <si>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</si>
  <si>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</si>
  <si>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</si>
  <si>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</si>
  <si>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</si>
  <si>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</si>
  <si>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</si>
  <si>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</si>
  <si>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</si>
  <si>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Mẫu số: Q-01d</t>
  </si>
  <si>
    <t>Mẫu số: Q-02d</t>
  </si>
  <si>
    <t>Mẫu số: Q-03d</t>
  </si>
  <si>
    <t>CÔNG TY CỔ PHẦN SÁCH - THIẾT BỊ TRƯỜNG HỌC KIÊN GIANG</t>
  </si>
  <si>
    <t xml:space="preserve">   Địa chỉ: 40, Phạm Hồng Thái, Tp. Rạch Giá, tỉnh Kiên Giang</t>
  </si>
  <si>
    <r>
      <t xml:space="preserve">                    </t>
    </r>
    <r>
      <rPr>
        <b/>
        <u val="single"/>
        <sz val="10"/>
        <rFont val="Arial"/>
        <family val="2"/>
      </rPr>
      <t>Tel: 077.3862125        Fax: 077.3867517</t>
    </r>
  </si>
  <si>
    <t>DN - BÁO CÁO KẾT QUẢ KINH DOANH - QUÝ I/2011</t>
  </si>
  <si>
    <t>Quý  01  năm tài chính 2011</t>
  </si>
  <si>
    <t>GIÁM ĐỐC</t>
  </si>
  <si>
    <t xml:space="preserve">              LẬP BẢNG</t>
  </si>
  <si>
    <t>KẾ TOÁN TRƯỞNG</t>
  </si>
  <si>
    <t xml:space="preserve">       NGUYỄN THÙY LINH</t>
  </si>
  <si>
    <t>LÂM NHỰT MINH</t>
  </si>
  <si>
    <t>NGUYỄN HÙNG DŨNG</t>
  </si>
  <si>
    <r>
      <t xml:space="preserve">                    </t>
    </r>
    <r>
      <rPr>
        <b/>
        <u val="single"/>
        <sz val="9"/>
        <rFont val="Arial"/>
        <family val="2"/>
      </rPr>
      <t>Tel: 077.3862125        Fax: 077.3867517</t>
    </r>
  </si>
  <si>
    <t>Quý 01 năm tài chính 2011</t>
  </si>
  <si>
    <t xml:space="preserve">       LẬP BẢNG                                               KẾ TOÁN TRƯỞNG</t>
  </si>
  <si>
    <t>NGUYỄN THÙY LINH                                        LÂM NHỰT MINH</t>
  </si>
  <si>
    <t xml:space="preserve">        GIÁM ĐỐC</t>
  </si>
  <si>
    <t>DN - BÁO CÁO LƯU CHUYỂN TIỀN TỆ - PPTT - QUÝ I/2011</t>
  </si>
  <si>
    <t>DN - BẢNG CÂN ĐỐI KẾ TOÁN QUÍ 01/2011</t>
  </si>
  <si>
    <t xml:space="preserve">            GIÁM ĐỐC</t>
  </si>
  <si>
    <t xml:space="preserve">     NGUYỄN HÙNG DŨNG</t>
  </si>
  <si>
    <t xml:space="preserve"> </t>
  </si>
  <si>
    <t>TP. Rạch Giá, ngày  19 tháng 04 năm 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</si>
</sst>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</numFmts>
  <fonts count="2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1" fillId="24" borderId="12" xfId="0" applyFont="1" applyFill="1" applyBorder="1" applyAlignment="1">
      <alignment horizontal="center"/>
    </xf>
    <xf numFmtId="181" fontId="1" fillId="0" borderId="0" xfId="42" applyNumberFormat="1" applyFont="1" applyFill="1" applyAlignment="1">
      <alignment/>
    </xf>
    <xf numFmtId="181" fontId="21" fillId="0" borderId="11" xfId="42" applyNumberFormat="1" applyFont="1" applyFill="1" applyBorder="1" applyAlignment="1">
      <alignment horizontal="center" vertical="center" wrapText="1"/>
    </xf>
    <xf numFmtId="181" fontId="21" fillId="24" borderId="12" xfId="42" applyNumberFormat="1" applyFont="1" applyFill="1" applyBorder="1" applyAlignment="1">
      <alignment/>
    </xf>
    <xf numFmtId="181" fontId="21" fillId="0" borderId="10" xfId="42" applyNumberFormat="1" applyFont="1" applyBorder="1" applyAlignment="1">
      <alignment/>
    </xf>
    <xf numFmtId="181" fontId="0" fillId="0" borderId="10" xfId="42" applyNumberFormat="1" applyFont="1" applyBorder="1" applyAlignment="1">
      <alignment/>
    </xf>
    <xf numFmtId="181" fontId="21" fillId="0" borderId="10" xfId="42" applyNumberFormat="1" applyFont="1" applyBorder="1" applyAlignment="1">
      <alignment/>
    </xf>
    <xf numFmtId="181" fontId="21" fillId="24" borderId="10" xfId="42" applyNumberFormat="1" applyFont="1" applyFill="1" applyBorder="1" applyAlignment="1">
      <alignment/>
    </xf>
    <xf numFmtId="181" fontId="21" fillId="0" borderId="0" xfId="42" applyNumberFormat="1" applyFont="1" applyAlignment="1">
      <alignment/>
    </xf>
    <xf numFmtId="181" fontId="21" fillId="0" borderId="0" xfId="42" applyNumberFormat="1" applyFont="1" applyAlignment="1">
      <alignment/>
    </xf>
    <xf numFmtId="181" fontId="21" fillId="0" borderId="0" xfId="42" applyNumberFormat="1" applyFont="1" applyAlignment="1">
      <alignment horizontal="left"/>
    </xf>
    <xf numFmtId="181" fontId="1" fillId="0" borderId="0" xfId="42" applyNumberFormat="1" applyFont="1" applyAlignment="1">
      <alignment/>
    </xf>
    <xf numFmtId="181" fontId="1" fillId="0" borderId="11" xfId="42" applyNumberFormat="1" applyFont="1" applyFill="1" applyBorder="1" applyAlignment="1">
      <alignment horizontal="center" vertical="center" wrapText="1"/>
    </xf>
    <xf numFmtId="181" fontId="2" fillId="0" borderId="12" xfId="42" applyNumberFormat="1" applyFont="1" applyBorder="1" applyAlignment="1">
      <alignment/>
    </xf>
    <xf numFmtId="181" fontId="2" fillId="0" borderId="10" xfId="42" applyNumberFormat="1" applyFont="1" applyBorder="1" applyAlignment="1">
      <alignment/>
    </xf>
    <xf numFmtId="181" fontId="1" fillId="0" borderId="10" xfId="42" applyNumberFormat="1" applyFont="1" applyBorder="1" applyAlignment="1">
      <alignment/>
    </xf>
    <xf numFmtId="181" fontId="21" fillId="0" borderId="0" xfId="42" applyNumberFormat="1" applyFont="1" applyAlignment="1">
      <alignment horizontal="center"/>
    </xf>
    <xf numFmtId="181" fontId="1" fillId="0" borderId="12" xfId="42" applyNumberFormat="1" applyFont="1" applyBorder="1" applyAlignment="1">
      <alignment vertical="center" wrapText="1"/>
    </xf>
    <xf numFmtId="181" fontId="2" fillId="0" borderId="10" xfId="42" applyNumberFormat="1" applyFont="1" applyBorder="1" applyAlignment="1">
      <alignment vertical="center" wrapText="1"/>
    </xf>
    <xf numFmtId="181" fontId="1" fillId="0" borderId="10" xfId="42" applyNumberFormat="1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181" fontId="1" fillId="0" borderId="0" xfId="42" applyNumberFormat="1" applyFont="1" applyFill="1" applyAlignment="1">
      <alignment horizontal="center"/>
    </xf>
    <xf numFmtId="181" fontId="21" fillId="0" borderId="0" xfId="42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A122" sqref="A122"/>
    </sheetView>
  </sheetViews>
  <sheetFormatPr defaultColWidth="9.140625" defaultRowHeight="12"/>
  <cols>
    <col min="1" max="1" width="50.00390625" style="0" customWidth="1"/>
    <col min="2" max="2" width="10.00390625" style="11" customWidth="1"/>
    <col min="3" max="3" width="9.00390625" style="0" customWidth="1"/>
    <col min="4" max="4" width="16.00390625" style="48" customWidth="1"/>
    <col min="5" max="5" width="15.7109375" style="48" customWidth="1"/>
  </cols>
  <sheetData>
    <row r="1" spans="1:5" s="3" customFormat="1" ht="12">
      <c r="A1" s="58" t="s">
        <v>295</v>
      </c>
      <c r="B1" s="58"/>
      <c r="D1" s="61" t="s">
        <v>0</v>
      </c>
      <c r="E1" s="61"/>
    </row>
    <row r="2" spans="1:5" s="3" customFormat="1" ht="12">
      <c r="A2" s="59" t="s">
        <v>296</v>
      </c>
      <c r="B2" s="59"/>
      <c r="D2" s="61" t="s">
        <v>307</v>
      </c>
      <c r="E2" s="61"/>
    </row>
    <row r="3" spans="1:5" s="3" customFormat="1" ht="12">
      <c r="A3" s="59" t="s">
        <v>306</v>
      </c>
      <c r="B3" s="60"/>
      <c r="D3" s="38"/>
      <c r="E3" s="38"/>
    </row>
    <row r="4" spans="2:5" s="3" customFormat="1" ht="12">
      <c r="B4" s="7"/>
      <c r="D4" s="38"/>
      <c r="E4" s="38" t="s">
        <v>292</v>
      </c>
    </row>
    <row r="5" spans="1:5" s="3" customFormat="1" ht="19.5" customHeight="1">
      <c r="A5" s="57" t="s">
        <v>312</v>
      </c>
      <c r="B5" s="57"/>
      <c r="C5" s="57"/>
      <c r="D5" s="57"/>
      <c r="E5" s="57"/>
    </row>
    <row r="6" spans="2:5" s="3" customFormat="1" ht="12">
      <c r="B6" s="7"/>
      <c r="D6" s="38"/>
      <c r="E6" s="38"/>
    </row>
    <row r="7" spans="1:6" s="19" customFormat="1" ht="25.5">
      <c r="A7" s="17" t="s">
        <v>1</v>
      </c>
      <c r="B7" s="17" t="s">
        <v>2</v>
      </c>
      <c r="C7" s="17" t="s">
        <v>3</v>
      </c>
      <c r="D7" s="39" t="s">
        <v>5</v>
      </c>
      <c r="E7" s="39" t="s">
        <v>4</v>
      </c>
      <c r="F7" s="18"/>
    </row>
    <row r="8" spans="1:5" s="14" customFormat="1" ht="15.75" customHeight="1">
      <c r="A8" s="36" t="s">
        <v>6</v>
      </c>
      <c r="B8" s="37"/>
      <c r="C8" s="36"/>
      <c r="D8" s="40"/>
      <c r="E8" s="40"/>
    </row>
    <row r="9" spans="1:5" s="14" customFormat="1" ht="15.75" customHeight="1">
      <c r="A9" s="20" t="s">
        <v>7</v>
      </c>
      <c r="B9" s="21" t="s">
        <v>8</v>
      </c>
      <c r="C9" s="20"/>
      <c r="D9" s="41">
        <f>D10+D13+D16+D23+D26</f>
        <v>22669535685</v>
      </c>
      <c r="E9" s="41">
        <f>E10+E13+E16+E23+E26</f>
        <v>25754809824</v>
      </c>
    </row>
    <row r="10" spans="1:5" s="14" customFormat="1" ht="15.75" customHeight="1">
      <c r="A10" s="20" t="s">
        <v>9</v>
      </c>
      <c r="B10" s="21" t="s">
        <v>10</v>
      </c>
      <c r="C10" s="20"/>
      <c r="D10" s="41">
        <f>SUM(D11:D12)</f>
        <v>922614689</v>
      </c>
      <c r="E10" s="41">
        <f>SUM(E11:E12)</f>
        <v>6100144338</v>
      </c>
    </row>
    <row r="11" spans="1:5" s="14" customFormat="1" ht="15.75" customHeight="1">
      <c r="A11" s="22" t="s">
        <v>11</v>
      </c>
      <c r="B11" s="23" t="s">
        <v>12</v>
      </c>
      <c r="C11" s="22"/>
      <c r="D11" s="42">
        <v>922614689</v>
      </c>
      <c r="E11" s="42">
        <v>6100144338</v>
      </c>
    </row>
    <row r="12" spans="1:5" s="14" customFormat="1" ht="15.75" customHeight="1">
      <c r="A12" s="22" t="s">
        <v>13</v>
      </c>
      <c r="B12" s="23" t="s">
        <v>14</v>
      </c>
      <c r="C12" s="22"/>
      <c r="D12" s="42"/>
      <c r="E12" s="42"/>
    </row>
    <row r="13" spans="1:5" s="14" customFormat="1" ht="15.75" customHeight="1">
      <c r="A13" s="20" t="s">
        <v>15</v>
      </c>
      <c r="B13" s="21" t="s">
        <v>16</v>
      </c>
      <c r="C13" s="20"/>
      <c r="D13" s="41">
        <f>D14+D15</f>
        <v>0</v>
      </c>
      <c r="E13" s="41">
        <f>E14+E15</f>
        <v>0</v>
      </c>
    </row>
    <row r="14" spans="1:5" s="14" customFormat="1" ht="15.75" customHeight="1">
      <c r="A14" s="22" t="s">
        <v>17</v>
      </c>
      <c r="B14" s="23" t="s">
        <v>18</v>
      </c>
      <c r="C14" s="22"/>
      <c r="D14" s="42"/>
      <c r="E14" s="42"/>
    </row>
    <row r="15" spans="1:5" s="14" customFormat="1" ht="15.75" customHeight="1">
      <c r="A15" s="22" t="s">
        <v>19</v>
      </c>
      <c r="B15" s="23" t="s">
        <v>20</v>
      </c>
      <c r="C15" s="22"/>
      <c r="D15" s="42"/>
      <c r="E15" s="42"/>
    </row>
    <row r="16" spans="1:5" s="14" customFormat="1" ht="15.75" customHeight="1">
      <c r="A16" s="20" t="s">
        <v>21</v>
      </c>
      <c r="B16" s="21" t="s">
        <v>22</v>
      </c>
      <c r="C16" s="20"/>
      <c r="D16" s="41">
        <f>SUM(D17:D22)</f>
        <v>5139818573</v>
      </c>
      <c r="E16" s="41">
        <f>SUM(E17:E22)</f>
        <v>4972326027</v>
      </c>
    </row>
    <row r="17" spans="1:5" s="14" customFormat="1" ht="15.75" customHeight="1">
      <c r="A17" s="22" t="s">
        <v>23</v>
      </c>
      <c r="B17" s="23" t="s">
        <v>24</v>
      </c>
      <c r="C17" s="22"/>
      <c r="D17" s="42">
        <v>4368989019</v>
      </c>
      <c r="E17" s="42">
        <v>4776165121</v>
      </c>
    </row>
    <row r="18" spans="1:5" s="14" customFormat="1" ht="15.75" customHeight="1">
      <c r="A18" s="22" t="s">
        <v>25</v>
      </c>
      <c r="B18" s="23" t="s">
        <v>26</v>
      </c>
      <c r="C18" s="22"/>
      <c r="D18" s="42">
        <v>769083038</v>
      </c>
      <c r="E18" s="42">
        <v>207599197</v>
      </c>
    </row>
    <row r="19" spans="1:5" s="14" customFormat="1" ht="15.75" customHeight="1">
      <c r="A19" s="22" t="s">
        <v>27</v>
      </c>
      <c r="B19" s="23" t="s">
        <v>28</v>
      </c>
      <c r="C19" s="22"/>
      <c r="D19" s="42"/>
      <c r="E19" s="42"/>
    </row>
    <row r="20" spans="1:5" s="14" customFormat="1" ht="15.75" customHeight="1">
      <c r="A20" s="22" t="s">
        <v>29</v>
      </c>
      <c r="B20" s="23" t="s">
        <v>30</v>
      </c>
      <c r="C20" s="22"/>
      <c r="D20" s="42"/>
      <c r="E20" s="42"/>
    </row>
    <row r="21" spans="1:5" s="14" customFormat="1" ht="15.75" customHeight="1">
      <c r="A21" s="22" t="s">
        <v>31</v>
      </c>
      <c r="B21" s="23" t="s">
        <v>32</v>
      </c>
      <c r="C21" s="22"/>
      <c r="D21" s="42">
        <v>68544091</v>
      </c>
      <c r="E21" s="42">
        <v>55359284</v>
      </c>
    </row>
    <row r="22" spans="1:5" s="14" customFormat="1" ht="15.75" customHeight="1">
      <c r="A22" s="22" t="s">
        <v>33</v>
      </c>
      <c r="B22" s="23" t="s">
        <v>34</v>
      </c>
      <c r="C22" s="22"/>
      <c r="D22" s="42">
        <v>-66797575</v>
      </c>
      <c r="E22" s="42">
        <v>-66797575</v>
      </c>
    </row>
    <row r="23" spans="1:5" s="14" customFormat="1" ht="15.75" customHeight="1">
      <c r="A23" s="20" t="s">
        <v>35</v>
      </c>
      <c r="B23" s="21" t="s">
        <v>36</v>
      </c>
      <c r="C23" s="20"/>
      <c r="D23" s="41">
        <f>D24+D25</f>
        <v>16022308211</v>
      </c>
      <c r="E23" s="41">
        <f>E24+E25</f>
        <v>14562215544</v>
      </c>
    </row>
    <row r="24" spans="1:5" s="14" customFormat="1" ht="15.75" customHeight="1">
      <c r="A24" s="22" t="s">
        <v>37</v>
      </c>
      <c r="B24" s="23" t="s">
        <v>38</v>
      </c>
      <c r="C24" s="22"/>
      <c r="D24" s="42">
        <v>16061265297</v>
      </c>
      <c r="E24" s="42">
        <v>14594022137</v>
      </c>
    </row>
    <row r="25" spans="1:5" s="14" customFormat="1" ht="15.75" customHeight="1">
      <c r="A25" s="22" t="s">
        <v>39</v>
      </c>
      <c r="B25" s="23" t="s">
        <v>40</v>
      </c>
      <c r="C25" s="22"/>
      <c r="D25" s="42">
        <v>-38957086</v>
      </c>
      <c r="E25" s="42">
        <v>-31806593</v>
      </c>
    </row>
    <row r="26" spans="1:5" s="14" customFormat="1" ht="15.75" customHeight="1">
      <c r="A26" s="20" t="s">
        <v>41</v>
      </c>
      <c r="B26" s="21" t="s">
        <v>42</v>
      </c>
      <c r="C26" s="20"/>
      <c r="D26" s="41">
        <f>SUM(D27:D30)</f>
        <v>584794212</v>
      </c>
      <c r="E26" s="41">
        <f>SUM(E27:E30)</f>
        <v>120123915</v>
      </c>
    </row>
    <row r="27" spans="1:5" s="14" customFormat="1" ht="15.75" customHeight="1">
      <c r="A27" s="22" t="s">
        <v>43</v>
      </c>
      <c r="B27" s="23" t="s">
        <v>44</v>
      </c>
      <c r="C27" s="22"/>
      <c r="D27" s="42">
        <v>552794212</v>
      </c>
      <c r="E27" s="42">
        <v>48123915</v>
      </c>
    </row>
    <row r="28" spans="1:5" s="14" customFormat="1" ht="15.75" customHeight="1">
      <c r="A28" s="22" t="s">
        <v>45</v>
      </c>
      <c r="B28" s="23" t="s">
        <v>46</v>
      </c>
      <c r="C28" s="22"/>
      <c r="D28" s="42"/>
      <c r="E28" s="42"/>
    </row>
    <row r="29" spans="1:5" s="14" customFormat="1" ht="15.75" customHeight="1">
      <c r="A29" s="22" t="s">
        <v>47</v>
      </c>
      <c r="B29" s="23" t="s">
        <v>48</v>
      </c>
      <c r="C29" s="22"/>
      <c r="D29" s="42"/>
      <c r="E29" s="42"/>
    </row>
    <row r="30" spans="1:5" s="14" customFormat="1" ht="15.75" customHeight="1">
      <c r="A30" s="22" t="s">
        <v>49</v>
      </c>
      <c r="B30" s="23" t="s">
        <v>50</v>
      </c>
      <c r="C30" s="22"/>
      <c r="D30" s="42">
        <v>32000000</v>
      </c>
      <c r="E30" s="42">
        <v>72000000</v>
      </c>
    </row>
    <row r="31" spans="1:5" s="14" customFormat="1" ht="15.75" customHeight="1">
      <c r="A31" s="20" t="s">
        <v>51</v>
      </c>
      <c r="B31" s="21" t="s">
        <v>52</v>
      </c>
      <c r="C31" s="20"/>
      <c r="D31" s="41">
        <f>D32+D38+D49+D52+D57+D61</f>
        <v>7949562602</v>
      </c>
      <c r="E31" s="41">
        <f>E32+E38+E49+E52+E57+E61</f>
        <v>7957169851</v>
      </c>
    </row>
    <row r="32" spans="1:5" s="14" customFormat="1" ht="15.75" customHeight="1">
      <c r="A32" s="20" t="s">
        <v>53</v>
      </c>
      <c r="B32" s="21" t="s">
        <v>54</v>
      </c>
      <c r="C32" s="20"/>
      <c r="D32" s="41">
        <f>SUM(D33:D37)</f>
        <v>0</v>
      </c>
      <c r="E32" s="41">
        <f>SUM(E33:E37)</f>
        <v>0</v>
      </c>
    </row>
    <row r="33" spans="1:5" s="14" customFormat="1" ht="15.75" customHeight="1">
      <c r="A33" s="22" t="s">
        <v>55</v>
      </c>
      <c r="B33" s="23" t="s">
        <v>56</v>
      </c>
      <c r="C33" s="22"/>
      <c r="D33" s="42"/>
      <c r="E33" s="42"/>
    </row>
    <row r="34" spans="1:5" s="14" customFormat="1" ht="15.75" customHeight="1">
      <c r="A34" s="22" t="s">
        <v>57</v>
      </c>
      <c r="B34" s="23" t="s">
        <v>58</v>
      </c>
      <c r="C34" s="22"/>
      <c r="D34" s="42"/>
      <c r="E34" s="42"/>
    </row>
    <row r="35" spans="1:5" s="14" customFormat="1" ht="15.75" customHeight="1">
      <c r="A35" s="22" t="s">
        <v>59</v>
      </c>
      <c r="B35" s="23" t="s">
        <v>60</v>
      </c>
      <c r="C35" s="22"/>
      <c r="D35" s="42"/>
      <c r="E35" s="42"/>
    </row>
    <row r="36" spans="1:5" s="14" customFormat="1" ht="15.75" customHeight="1">
      <c r="A36" s="22" t="s">
        <v>61</v>
      </c>
      <c r="B36" s="23" t="s">
        <v>62</v>
      </c>
      <c r="C36" s="22"/>
      <c r="D36" s="42"/>
      <c r="E36" s="42"/>
    </row>
    <row r="37" spans="1:5" s="14" customFormat="1" ht="15.75" customHeight="1">
      <c r="A37" s="22" t="s">
        <v>63</v>
      </c>
      <c r="B37" s="23" t="s">
        <v>64</v>
      </c>
      <c r="C37" s="22"/>
      <c r="D37" s="42"/>
      <c r="E37" s="42"/>
    </row>
    <row r="38" spans="1:5" s="14" customFormat="1" ht="15.75" customHeight="1">
      <c r="A38" s="20" t="s">
        <v>65</v>
      </c>
      <c r="B38" s="21" t="s">
        <v>66</v>
      </c>
      <c r="C38" s="20"/>
      <c r="D38" s="41">
        <f>D39+D42+D45+D48</f>
        <v>6663845535</v>
      </c>
      <c r="E38" s="41">
        <f>E39+E42+E45+E48</f>
        <v>6643986379</v>
      </c>
    </row>
    <row r="39" spans="1:5" s="14" customFormat="1" ht="15.75" customHeight="1">
      <c r="A39" s="20" t="s">
        <v>67</v>
      </c>
      <c r="B39" s="21" t="s">
        <v>68</v>
      </c>
      <c r="C39" s="20"/>
      <c r="D39" s="41">
        <f>D40+D41</f>
        <v>4478085990</v>
      </c>
      <c r="E39" s="41">
        <f>E40+E41</f>
        <v>4574476834</v>
      </c>
    </row>
    <row r="40" spans="1:5" s="14" customFormat="1" ht="15.75" customHeight="1">
      <c r="A40" s="22" t="s">
        <v>69</v>
      </c>
      <c r="B40" s="23" t="s">
        <v>70</v>
      </c>
      <c r="C40" s="22"/>
      <c r="D40" s="42">
        <v>8032331171</v>
      </c>
      <c r="E40" s="42">
        <v>8006852671</v>
      </c>
    </row>
    <row r="41" spans="1:5" s="14" customFormat="1" ht="15.75" customHeight="1">
      <c r="A41" s="22" t="s">
        <v>71</v>
      </c>
      <c r="B41" s="23" t="s">
        <v>72</v>
      </c>
      <c r="C41" s="22"/>
      <c r="D41" s="42">
        <v>-3554245181</v>
      </c>
      <c r="E41" s="42">
        <v>-3432375837</v>
      </c>
    </row>
    <row r="42" spans="1:5" s="14" customFormat="1" ht="15.75" customHeight="1">
      <c r="A42" s="20" t="s">
        <v>73</v>
      </c>
      <c r="B42" s="21" t="s">
        <v>74</v>
      </c>
      <c r="C42" s="20"/>
      <c r="D42" s="41">
        <f>D43+D44</f>
        <v>0</v>
      </c>
      <c r="E42" s="41">
        <f>E43+E44</f>
        <v>0</v>
      </c>
    </row>
    <row r="43" spans="1:5" s="14" customFormat="1" ht="15.75" customHeight="1">
      <c r="A43" s="22" t="s">
        <v>69</v>
      </c>
      <c r="B43" s="23" t="s">
        <v>75</v>
      </c>
      <c r="C43" s="22"/>
      <c r="D43" s="42"/>
      <c r="E43" s="42"/>
    </row>
    <row r="44" spans="1:5" s="14" customFormat="1" ht="15.75" customHeight="1">
      <c r="A44" s="22" t="s">
        <v>71</v>
      </c>
      <c r="B44" s="23" t="s">
        <v>76</v>
      </c>
      <c r="C44" s="22"/>
      <c r="D44" s="42"/>
      <c r="E44" s="42"/>
    </row>
    <row r="45" spans="1:5" s="14" customFormat="1" ht="15.75" customHeight="1">
      <c r="A45" s="20" t="s">
        <v>77</v>
      </c>
      <c r="B45" s="21" t="s">
        <v>78</v>
      </c>
      <c r="C45" s="20"/>
      <c r="D45" s="41">
        <f>D46+D47</f>
        <v>2170805000</v>
      </c>
      <c r="E45" s="41">
        <f>E46+E47</f>
        <v>2054555000</v>
      </c>
    </row>
    <row r="46" spans="1:5" s="14" customFormat="1" ht="15.75" customHeight="1">
      <c r="A46" s="22" t="s">
        <v>69</v>
      </c>
      <c r="B46" s="23" t="s">
        <v>79</v>
      </c>
      <c r="C46" s="22"/>
      <c r="D46" s="42">
        <v>2185225000</v>
      </c>
      <c r="E46" s="42">
        <v>2065225000</v>
      </c>
    </row>
    <row r="47" spans="1:5" s="14" customFormat="1" ht="15.75" customHeight="1">
      <c r="A47" s="22" t="s">
        <v>71</v>
      </c>
      <c r="B47" s="23" t="s">
        <v>80</v>
      </c>
      <c r="C47" s="22"/>
      <c r="D47" s="42">
        <v>-14420000</v>
      </c>
      <c r="E47" s="42">
        <v>-10670000</v>
      </c>
    </row>
    <row r="48" spans="1:5" s="14" customFormat="1" ht="15.75" customHeight="1">
      <c r="A48" s="32" t="s">
        <v>81</v>
      </c>
      <c r="B48" s="33" t="s">
        <v>82</v>
      </c>
      <c r="C48" s="32"/>
      <c r="D48" s="43">
        <v>14954545</v>
      </c>
      <c r="E48" s="43">
        <v>14954545</v>
      </c>
    </row>
    <row r="49" spans="1:5" s="14" customFormat="1" ht="15.75" customHeight="1">
      <c r="A49" s="20" t="s">
        <v>83</v>
      </c>
      <c r="B49" s="21" t="s">
        <v>84</v>
      </c>
      <c r="C49" s="20"/>
      <c r="D49" s="41">
        <f>D50+D51</f>
        <v>0</v>
      </c>
      <c r="E49" s="41">
        <f>E50+E51</f>
        <v>0</v>
      </c>
    </row>
    <row r="50" spans="1:5" s="14" customFormat="1" ht="15.75" customHeight="1">
      <c r="A50" s="22" t="s">
        <v>69</v>
      </c>
      <c r="B50" s="23" t="s">
        <v>85</v>
      </c>
      <c r="C50" s="22"/>
      <c r="D50" s="42"/>
      <c r="E50" s="42"/>
    </row>
    <row r="51" spans="1:5" s="14" customFormat="1" ht="15.75" customHeight="1">
      <c r="A51" s="22" t="s">
        <v>71</v>
      </c>
      <c r="B51" s="23" t="s">
        <v>86</v>
      </c>
      <c r="C51" s="22"/>
      <c r="D51" s="42"/>
      <c r="E51" s="42"/>
    </row>
    <row r="52" spans="1:5" s="14" customFormat="1" ht="15.75" customHeight="1">
      <c r="A52" s="20" t="s">
        <v>87</v>
      </c>
      <c r="B52" s="21" t="s">
        <v>88</v>
      </c>
      <c r="C52" s="20"/>
      <c r="D52" s="41">
        <f>SUM(D53:D56)</f>
        <v>411370000</v>
      </c>
      <c r="E52" s="41">
        <f>SUM(E53:E56)</f>
        <v>400000000</v>
      </c>
    </row>
    <row r="53" spans="1:5" s="14" customFormat="1" ht="15.75" customHeight="1">
      <c r="A53" s="22" t="s">
        <v>89</v>
      </c>
      <c r="B53" s="23" t="s">
        <v>90</v>
      </c>
      <c r="C53" s="22"/>
      <c r="D53" s="42"/>
      <c r="E53" s="42"/>
    </row>
    <row r="54" spans="1:5" s="14" customFormat="1" ht="15.75" customHeight="1">
      <c r="A54" s="22" t="s">
        <v>91</v>
      </c>
      <c r="B54" s="23" t="s">
        <v>92</v>
      </c>
      <c r="C54" s="22"/>
      <c r="D54" s="42"/>
      <c r="E54" s="42"/>
    </row>
    <row r="55" spans="1:5" s="14" customFormat="1" ht="15.75" customHeight="1">
      <c r="A55" s="22" t="s">
        <v>93</v>
      </c>
      <c r="B55" s="23" t="s">
        <v>94</v>
      </c>
      <c r="C55" s="22"/>
      <c r="D55" s="42">
        <v>610370000</v>
      </c>
      <c r="E55" s="42">
        <v>599000000</v>
      </c>
    </row>
    <row r="56" spans="1:5" s="14" customFormat="1" ht="15.75" customHeight="1">
      <c r="A56" s="22" t="s">
        <v>95</v>
      </c>
      <c r="B56" s="23" t="s">
        <v>96</v>
      </c>
      <c r="C56" s="22"/>
      <c r="D56" s="42">
        <v>-199000000</v>
      </c>
      <c r="E56" s="42">
        <v>-199000000</v>
      </c>
    </row>
    <row r="57" spans="1:5" s="14" customFormat="1" ht="15.75" customHeight="1">
      <c r="A57" s="20" t="s">
        <v>97</v>
      </c>
      <c r="B57" s="21" t="s">
        <v>98</v>
      </c>
      <c r="C57" s="20"/>
      <c r="D57" s="41">
        <f>SUM(D58:D60)</f>
        <v>874347067</v>
      </c>
      <c r="E57" s="41">
        <f>SUM(E58:E60)</f>
        <v>913183472</v>
      </c>
    </row>
    <row r="58" spans="1:5" s="14" customFormat="1" ht="15.75" customHeight="1">
      <c r="A58" s="22" t="s">
        <v>99</v>
      </c>
      <c r="B58" s="23" t="s">
        <v>100</v>
      </c>
      <c r="C58" s="22"/>
      <c r="D58" s="42">
        <v>874347067</v>
      </c>
      <c r="E58" s="42">
        <v>913183472</v>
      </c>
    </row>
    <row r="59" spans="1:5" s="14" customFormat="1" ht="15.75" customHeight="1">
      <c r="A59" s="22" t="s">
        <v>101</v>
      </c>
      <c r="B59" s="23" t="s">
        <v>102</v>
      </c>
      <c r="C59" s="22"/>
      <c r="D59" s="42"/>
      <c r="E59" s="42"/>
    </row>
    <row r="60" spans="1:5" s="14" customFormat="1" ht="15.75" customHeight="1">
      <c r="A60" s="22" t="s">
        <v>103</v>
      </c>
      <c r="B60" s="23" t="s">
        <v>104</v>
      </c>
      <c r="C60" s="22"/>
      <c r="D60" s="42"/>
      <c r="E60" s="42"/>
    </row>
    <row r="61" spans="1:5" s="14" customFormat="1" ht="15.75" customHeight="1">
      <c r="A61" s="20" t="s">
        <v>105</v>
      </c>
      <c r="B61" s="21" t="s">
        <v>106</v>
      </c>
      <c r="C61" s="20"/>
      <c r="D61" s="41"/>
      <c r="E61" s="41"/>
    </row>
    <row r="62" spans="1:5" s="14" customFormat="1" ht="15.75" customHeight="1">
      <c r="A62" s="34" t="s">
        <v>107</v>
      </c>
      <c r="B62" s="35" t="s">
        <v>108</v>
      </c>
      <c r="C62" s="34"/>
      <c r="D62" s="44">
        <f>D31+D9</f>
        <v>30619098287</v>
      </c>
      <c r="E62" s="44">
        <f>E31+E9</f>
        <v>33711979675</v>
      </c>
    </row>
    <row r="63" spans="1:5" s="14" customFormat="1" ht="15.75" customHeight="1">
      <c r="A63" s="34" t="s">
        <v>109</v>
      </c>
      <c r="B63" s="35"/>
      <c r="C63" s="34"/>
      <c r="D63" s="44"/>
      <c r="E63" s="44"/>
    </row>
    <row r="64" spans="1:5" s="14" customFormat="1" ht="15.75" customHeight="1">
      <c r="A64" s="20" t="s">
        <v>110</v>
      </c>
      <c r="B64" s="21" t="s">
        <v>111</v>
      </c>
      <c r="C64" s="20"/>
      <c r="D64" s="41">
        <f>D65+D77</f>
        <v>14551032822</v>
      </c>
      <c r="E64" s="41">
        <f>E65+E77</f>
        <v>16131372525</v>
      </c>
    </row>
    <row r="65" spans="1:5" s="14" customFormat="1" ht="15.75" customHeight="1">
      <c r="A65" s="20" t="s">
        <v>112</v>
      </c>
      <c r="B65" s="21" t="s">
        <v>113</v>
      </c>
      <c r="C65" s="20"/>
      <c r="D65" s="41">
        <f>SUM(D66:D76)</f>
        <v>13965855670</v>
      </c>
      <c r="E65" s="41">
        <f>SUM(E66:E76)</f>
        <v>15546195373</v>
      </c>
    </row>
    <row r="66" spans="1:5" s="14" customFormat="1" ht="15.75" customHeight="1">
      <c r="A66" s="22" t="s">
        <v>114</v>
      </c>
      <c r="B66" s="23" t="s">
        <v>115</v>
      </c>
      <c r="C66" s="22"/>
      <c r="D66" s="42">
        <v>3269294450</v>
      </c>
      <c r="E66" s="42">
        <v>1841640500</v>
      </c>
    </row>
    <row r="67" spans="1:5" s="14" customFormat="1" ht="15.75" customHeight="1">
      <c r="A67" s="22" t="s">
        <v>116</v>
      </c>
      <c r="B67" s="23" t="s">
        <v>117</v>
      </c>
      <c r="C67" s="22"/>
      <c r="D67" s="42">
        <v>8739549220</v>
      </c>
      <c r="E67" s="42">
        <v>11077130985</v>
      </c>
    </row>
    <row r="68" spans="1:5" s="14" customFormat="1" ht="15.75" customHeight="1">
      <c r="A68" s="22" t="s">
        <v>118</v>
      </c>
      <c r="B68" s="23" t="s">
        <v>119</v>
      </c>
      <c r="C68" s="22"/>
      <c r="D68" s="42">
        <v>575028</v>
      </c>
      <c r="E68" s="42">
        <v>18300089</v>
      </c>
    </row>
    <row r="69" spans="1:5" s="14" customFormat="1" ht="15.75" customHeight="1">
      <c r="A69" s="22" t="s">
        <v>120</v>
      </c>
      <c r="B69" s="23" t="s">
        <v>121</v>
      </c>
      <c r="C69" s="22"/>
      <c r="D69" s="42">
        <v>965943405</v>
      </c>
      <c r="E69" s="42">
        <v>756373402</v>
      </c>
    </row>
    <row r="70" spans="1:5" s="14" customFormat="1" ht="15.75" customHeight="1">
      <c r="A70" s="22" t="s">
        <v>122</v>
      </c>
      <c r="B70" s="23" t="s">
        <v>123</v>
      </c>
      <c r="C70" s="22"/>
      <c r="D70" s="42">
        <v>57748509</v>
      </c>
      <c r="E70" s="42">
        <v>826423505</v>
      </c>
    </row>
    <row r="71" spans="1:5" s="14" customFormat="1" ht="15.75" customHeight="1">
      <c r="A71" s="22" t="s">
        <v>124</v>
      </c>
      <c r="B71" s="23" t="s">
        <v>125</v>
      </c>
      <c r="C71" s="22"/>
      <c r="D71" s="42">
        <v>546238601</v>
      </c>
      <c r="E71" s="42">
        <v>594993030</v>
      </c>
    </row>
    <row r="72" spans="1:5" s="14" customFormat="1" ht="15.75" customHeight="1">
      <c r="A72" s="22" t="s">
        <v>126</v>
      </c>
      <c r="B72" s="23" t="s">
        <v>127</v>
      </c>
      <c r="C72" s="22"/>
      <c r="D72" s="42"/>
      <c r="E72" s="42"/>
    </row>
    <row r="73" spans="1:5" s="14" customFormat="1" ht="15.75" customHeight="1">
      <c r="A73" s="22" t="s">
        <v>128</v>
      </c>
      <c r="B73" s="23" t="s">
        <v>129</v>
      </c>
      <c r="C73" s="22"/>
      <c r="D73" s="42"/>
      <c r="E73" s="42"/>
    </row>
    <row r="74" spans="1:5" s="14" customFormat="1" ht="15.75" customHeight="1">
      <c r="A74" s="22" t="s">
        <v>130</v>
      </c>
      <c r="B74" s="23" t="s">
        <v>131</v>
      </c>
      <c r="C74" s="22"/>
      <c r="D74" s="42">
        <v>224945713</v>
      </c>
      <c r="E74" s="42">
        <v>109717106</v>
      </c>
    </row>
    <row r="75" spans="1:5" s="14" customFormat="1" ht="15.75" customHeight="1">
      <c r="A75" s="22" t="s">
        <v>132</v>
      </c>
      <c r="B75" s="23" t="s">
        <v>133</v>
      </c>
      <c r="C75" s="22"/>
      <c r="D75" s="42"/>
      <c r="E75" s="42"/>
    </row>
    <row r="76" spans="1:5" s="14" customFormat="1" ht="15.75" customHeight="1">
      <c r="A76" s="22" t="s">
        <v>134</v>
      </c>
      <c r="B76" s="23" t="s">
        <v>135</v>
      </c>
      <c r="C76" s="22"/>
      <c r="D76" s="42">
        <v>161560744</v>
      </c>
      <c r="E76" s="42">
        <v>321616756</v>
      </c>
    </row>
    <row r="77" spans="1:5" s="14" customFormat="1" ht="15.75" customHeight="1">
      <c r="A77" s="20" t="s">
        <v>136</v>
      </c>
      <c r="B77" s="21" t="s">
        <v>137</v>
      </c>
      <c r="C77" s="20"/>
      <c r="D77" s="41">
        <f>SUM(D78:D86)</f>
        <v>585177152</v>
      </c>
      <c r="E77" s="41">
        <f>SUM(E78:E86)</f>
        <v>585177152</v>
      </c>
    </row>
    <row r="78" spans="1:5" s="14" customFormat="1" ht="15.75" customHeight="1">
      <c r="A78" s="22" t="s">
        <v>138</v>
      </c>
      <c r="B78" s="23" t="s">
        <v>139</v>
      </c>
      <c r="C78" s="22"/>
      <c r="D78" s="42"/>
      <c r="E78" s="42"/>
    </row>
    <row r="79" spans="1:5" s="14" customFormat="1" ht="15.75" customHeight="1">
      <c r="A79" s="22" t="s">
        <v>140</v>
      </c>
      <c r="B79" s="23" t="s">
        <v>141</v>
      </c>
      <c r="C79" s="22"/>
      <c r="D79" s="42"/>
      <c r="E79" s="42"/>
    </row>
    <row r="80" spans="1:5" s="14" customFormat="1" ht="15.75" customHeight="1">
      <c r="A80" s="22" t="s">
        <v>142</v>
      </c>
      <c r="B80" s="23" t="s">
        <v>143</v>
      </c>
      <c r="C80" s="22"/>
      <c r="D80" s="42"/>
      <c r="E80" s="42"/>
    </row>
    <row r="81" spans="1:5" s="14" customFormat="1" ht="15.75" customHeight="1">
      <c r="A81" s="22" t="s">
        <v>144</v>
      </c>
      <c r="B81" s="23" t="s">
        <v>145</v>
      </c>
      <c r="C81" s="22"/>
      <c r="D81" s="42">
        <v>420000000</v>
      </c>
      <c r="E81" s="42">
        <v>420000000</v>
      </c>
    </row>
    <row r="82" spans="1:5" s="14" customFormat="1" ht="15.75" customHeight="1">
      <c r="A82" s="22" t="s">
        <v>146</v>
      </c>
      <c r="B82" s="23" t="s">
        <v>147</v>
      </c>
      <c r="C82" s="22"/>
      <c r="D82" s="42"/>
      <c r="E82" s="42"/>
    </row>
    <row r="83" spans="1:5" s="14" customFormat="1" ht="15.75" customHeight="1">
      <c r="A83" s="22" t="s">
        <v>148</v>
      </c>
      <c r="B83" s="23" t="s">
        <v>149</v>
      </c>
      <c r="C83" s="22"/>
      <c r="D83" s="42">
        <v>165177152</v>
      </c>
      <c r="E83" s="42">
        <v>165177152</v>
      </c>
    </row>
    <row r="84" spans="1:5" s="14" customFormat="1" ht="15.75" customHeight="1">
      <c r="A84" s="22" t="s">
        <v>150</v>
      </c>
      <c r="B84" s="23" t="s">
        <v>151</v>
      </c>
      <c r="C84" s="22"/>
      <c r="D84" s="42"/>
      <c r="E84" s="42"/>
    </row>
    <row r="85" spans="1:5" s="14" customFormat="1" ht="15.75" customHeight="1">
      <c r="A85" s="22" t="s">
        <v>152</v>
      </c>
      <c r="B85" s="23" t="s">
        <v>153</v>
      </c>
      <c r="C85" s="22"/>
      <c r="D85" s="42"/>
      <c r="E85" s="42"/>
    </row>
    <row r="86" spans="1:5" s="14" customFormat="1" ht="15.75" customHeight="1">
      <c r="A86" s="22" t="s">
        <v>154</v>
      </c>
      <c r="B86" s="23" t="s">
        <v>155</v>
      </c>
      <c r="C86" s="22"/>
      <c r="D86" s="42"/>
      <c r="E86" s="42"/>
    </row>
    <row r="87" spans="1:5" s="14" customFormat="1" ht="15.75" customHeight="1">
      <c r="A87" s="20" t="s">
        <v>156</v>
      </c>
      <c r="B87" s="21" t="s">
        <v>157</v>
      </c>
      <c r="C87" s="20"/>
      <c r="D87" s="41">
        <f>D88+D101</f>
        <v>16068065465</v>
      </c>
      <c r="E87" s="41">
        <f>E88+E101</f>
        <v>17580607150</v>
      </c>
    </row>
    <row r="88" spans="1:5" s="14" customFormat="1" ht="15.75" customHeight="1">
      <c r="A88" s="20" t="s">
        <v>158</v>
      </c>
      <c r="B88" s="21" t="s">
        <v>159</v>
      </c>
      <c r="C88" s="20"/>
      <c r="D88" s="41">
        <f>SUM(D89:D100)</f>
        <v>16068065465</v>
      </c>
      <c r="E88" s="41">
        <f>SUM(E89:E100)</f>
        <v>17580607150</v>
      </c>
    </row>
    <row r="89" spans="1:5" s="14" customFormat="1" ht="15.75" customHeight="1">
      <c r="A89" s="22" t="s">
        <v>160</v>
      </c>
      <c r="B89" s="23" t="s">
        <v>161</v>
      </c>
      <c r="C89" s="22"/>
      <c r="D89" s="42">
        <v>12310600000</v>
      </c>
      <c r="E89" s="42">
        <v>12310600000</v>
      </c>
    </row>
    <row r="90" spans="1:5" s="14" customFormat="1" ht="15.75" customHeight="1">
      <c r="A90" s="22" t="s">
        <v>162</v>
      </c>
      <c r="B90" s="23" t="s">
        <v>163</v>
      </c>
      <c r="C90" s="22"/>
      <c r="D90" s="42">
        <v>552400000</v>
      </c>
      <c r="E90" s="42">
        <v>552400000</v>
      </c>
    </row>
    <row r="91" spans="1:5" s="14" customFormat="1" ht="15.75" customHeight="1">
      <c r="A91" s="22" t="s">
        <v>164</v>
      </c>
      <c r="B91" s="23" t="s">
        <v>165</v>
      </c>
      <c r="C91" s="22"/>
      <c r="D91" s="42"/>
      <c r="E91" s="42"/>
    </row>
    <row r="92" spans="1:5" s="14" customFormat="1" ht="15.75" customHeight="1">
      <c r="A92" s="22" t="s">
        <v>166</v>
      </c>
      <c r="B92" s="23" t="s">
        <v>167</v>
      </c>
      <c r="C92" s="22"/>
      <c r="D92" s="42"/>
      <c r="E92" s="42"/>
    </row>
    <row r="93" spans="1:5" s="14" customFormat="1" ht="15.75" customHeight="1">
      <c r="A93" s="22" t="s">
        <v>168</v>
      </c>
      <c r="B93" s="23" t="s">
        <v>169</v>
      </c>
      <c r="C93" s="22"/>
      <c r="D93" s="42"/>
      <c r="E93" s="42"/>
    </row>
    <row r="94" spans="1:5" s="14" customFormat="1" ht="15.75" customHeight="1">
      <c r="A94" s="22" t="s">
        <v>170</v>
      </c>
      <c r="B94" s="23" t="s">
        <v>171</v>
      </c>
      <c r="C94" s="22"/>
      <c r="D94" s="42"/>
      <c r="E94" s="42"/>
    </row>
    <row r="95" spans="1:5" s="14" customFormat="1" ht="15.75" customHeight="1">
      <c r="A95" s="22" t="s">
        <v>172</v>
      </c>
      <c r="B95" s="23" t="s">
        <v>173</v>
      </c>
      <c r="C95" s="22"/>
      <c r="D95" s="42"/>
      <c r="E95" s="42"/>
    </row>
    <row r="96" spans="1:5" s="14" customFormat="1" ht="15.75" customHeight="1">
      <c r="A96" s="22" t="s">
        <v>174</v>
      </c>
      <c r="B96" s="23" t="s">
        <v>175</v>
      </c>
      <c r="C96" s="22"/>
      <c r="D96" s="42">
        <v>721067713</v>
      </c>
      <c r="E96" s="42">
        <v>703206706</v>
      </c>
    </row>
    <row r="97" spans="1:5" s="14" customFormat="1" ht="15.75" customHeight="1">
      <c r="A97" s="22" t="s">
        <v>176</v>
      </c>
      <c r="B97" s="23" t="s">
        <v>177</v>
      </c>
      <c r="C97" s="22"/>
      <c r="D97" s="42"/>
      <c r="E97" s="42"/>
    </row>
    <row r="98" spans="1:5" s="14" customFormat="1" ht="15.75" customHeight="1">
      <c r="A98" s="22" t="s">
        <v>178</v>
      </c>
      <c r="B98" s="23" t="s">
        <v>179</v>
      </c>
      <c r="C98" s="22"/>
      <c r="D98" s="42">
        <v>2483997752</v>
      </c>
      <c r="E98" s="42">
        <v>4014400444</v>
      </c>
    </row>
    <row r="99" spans="1:5" s="14" customFormat="1" ht="15.75" customHeight="1">
      <c r="A99" s="22" t="s">
        <v>180</v>
      </c>
      <c r="B99" s="23" t="s">
        <v>181</v>
      </c>
      <c r="C99" s="22"/>
      <c r="D99" s="42"/>
      <c r="E99" s="42"/>
    </row>
    <row r="100" spans="1:5" s="14" customFormat="1" ht="15.75" customHeight="1">
      <c r="A100" s="22" t="s">
        <v>182</v>
      </c>
      <c r="B100" s="23" t="s">
        <v>183</v>
      </c>
      <c r="C100" s="22"/>
      <c r="D100" s="42"/>
      <c r="E100" s="42"/>
    </row>
    <row r="101" spans="1:5" s="14" customFormat="1" ht="15.75" customHeight="1">
      <c r="A101" s="20" t="s">
        <v>184</v>
      </c>
      <c r="B101" s="21" t="s">
        <v>185</v>
      </c>
      <c r="C101" s="20"/>
      <c r="D101" s="41">
        <f>SUM(D102:D103)</f>
        <v>0</v>
      </c>
      <c r="E101" s="41">
        <f>SUM(E102:E103)</f>
        <v>0</v>
      </c>
    </row>
    <row r="102" spans="1:5" s="14" customFormat="1" ht="15.75" customHeight="1">
      <c r="A102" s="22" t="s">
        <v>186</v>
      </c>
      <c r="B102" s="23" t="s">
        <v>187</v>
      </c>
      <c r="C102" s="22"/>
      <c r="D102" s="42"/>
      <c r="E102" s="42"/>
    </row>
    <row r="103" spans="1:5" s="14" customFormat="1" ht="15.75" customHeight="1">
      <c r="A103" s="22" t="s">
        <v>188</v>
      </c>
      <c r="B103" s="23" t="s">
        <v>189</v>
      </c>
      <c r="C103" s="22"/>
      <c r="D103" s="42"/>
      <c r="E103" s="42"/>
    </row>
    <row r="104" spans="1:5" s="14" customFormat="1" ht="15.75" customHeight="1">
      <c r="A104" s="20" t="s">
        <v>190</v>
      </c>
      <c r="B104" s="21" t="s">
        <v>191</v>
      </c>
      <c r="C104" s="20"/>
      <c r="D104" s="41">
        <v>0</v>
      </c>
      <c r="E104" s="41">
        <v>0</v>
      </c>
    </row>
    <row r="105" spans="1:5" s="14" customFormat="1" ht="15.75" customHeight="1">
      <c r="A105" s="34" t="s">
        <v>192</v>
      </c>
      <c r="B105" s="35" t="s">
        <v>193</v>
      </c>
      <c r="C105" s="34"/>
      <c r="D105" s="44">
        <f>D87+D104+D64</f>
        <v>30619098287</v>
      </c>
      <c r="E105" s="44">
        <f>E87+E104+E64</f>
        <v>33711979675</v>
      </c>
    </row>
    <row r="106" spans="1:5" s="14" customFormat="1" ht="15.75" customHeight="1">
      <c r="A106" s="20" t="s">
        <v>194</v>
      </c>
      <c r="B106" s="21"/>
      <c r="C106" s="20"/>
      <c r="D106" s="41"/>
      <c r="E106" s="41"/>
    </row>
    <row r="107" spans="1:5" s="14" customFormat="1" ht="15.75" customHeight="1">
      <c r="A107" s="22" t="s">
        <v>195</v>
      </c>
      <c r="B107" s="23" t="s">
        <v>196</v>
      </c>
      <c r="C107" s="22"/>
      <c r="D107" s="42"/>
      <c r="E107" s="42"/>
    </row>
    <row r="108" spans="1:5" s="14" customFormat="1" ht="15.75" customHeight="1">
      <c r="A108" s="22" t="s">
        <v>197</v>
      </c>
      <c r="B108" s="23" t="s">
        <v>198</v>
      </c>
      <c r="C108" s="22"/>
      <c r="D108" s="42"/>
      <c r="E108" s="42"/>
    </row>
    <row r="109" spans="1:5" s="14" customFormat="1" ht="15.75" customHeight="1">
      <c r="A109" s="22" t="s">
        <v>199</v>
      </c>
      <c r="B109" s="23" t="s">
        <v>200</v>
      </c>
      <c r="C109" s="22"/>
      <c r="D109" s="42"/>
      <c r="E109" s="42"/>
    </row>
    <row r="110" spans="1:5" s="14" customFormat="1" ht="15.75" customHeight="1">
      <c r="A110" s="22" t="s">
        <v>201</v>
      </c>
      <c r="B110" s="23" t="s">
        <v>202</v>
      </c>
      <c r="C110" s="22"/>
      <c r="D110" s="42">
        <v>379933564</v>
      </c>
      <c r="E110" s="42">
        <v>379933564</v>
      </c>
    </row>
    <row r="111" spans="1:5" s="14" customFormat="1" ht="15.75" customHeight="1">
      <c r="A111" s="22" t="s">
        <v>203</v>
      </c>
      <c r="B111" s="23" t="s">
        <v>204</v>
      </c>
      <c r="C111" s="22"/>
      <c r="D111" s="42"/>
      <c r="E111" s="42"/>
    </row>
    <row r="112" spans="1:5" s="14" customFormat="1" ht="15.75" customHeight="1">
      <c r="A112" s="22" t="s">
        <v>205</v>
      </c>
      <c r="B112" s="23" t="s">
        <v>206</v>
      </c>
      <c r="C112" s="22"/>
      <c r="D112" s="42"/>
      <c r="E112" s="42"/>
    </row>
    <row r="113" spans="2:5" s="14" customFormat="1" ht="15.75" customHeight="1">
      <c r="B113" s="15"/>
      <c r="D113" s="45"/>
      <c r="E113" s="45"/>
    </row>
    <row r="114" spans="2:5" s="14" customFormat="1" ht="15.75" customHeight="1">
      <c r="B114" s="15"/>
      <c r="C114" s="24" t="s">
        <v>316</v>
      </c>
      <c r="D114" s="46"/>
      <c r="E114" s="46"/>
    </row>
    <row r="115" spans="1:5" s="14" customFormat="1" ht="15.75" customHeight="1">
      <c r="A115" s="14" t="s">
        <v>308</v>
      </c>
      <c r="B115" s="16"/>
      <c r="D115" s="47" t="s">
        <v>310</v>
      </c>
      <c r="E115" s="45"/>
    </row>
    <row r="116" spans="1:7" s="14" customFormat="1" ht="15.75" customHeight="1">
      <c r="A116"/>
      <c r="B116" s="11"/>
      <c r="C116"/>
      <c r="D116" s="48"/>
      <c r="E116" s="48"/>
      <c r="F116"/>
      <c r="G116"/>
    </row>
    <row r="117" spans="1:5" s="14" customFormat="1" ht="15.75" customHeight="1">
      <c r="A117" s="14" t="s">
        <v>309</v>
      </c>
      <c r="B117" s="16"/>
      <c r="D117" s="45" t="s">
        <v>305</v>
      </c>
      <c r="E117" s="45"/>
    </row>
  </sheetData>
  <sheetProtection/>
  <mergeCells count="6">
    <mergeCell ref="A5:E5"/>
    <mergeCell ref="A1:B1"/>
    <mergeCell ref="A2:B2"/>
    <mergeCell ref="A3:B3"/>
    <mergeCell ref="D1:E1"/>
    <mergeCell ref="D2:E2"/>
  </mergeCells>
  <printOptions horizontalCentered="1"/>
  <pageMargins left="0.14" right="0.08" top="0.28" bottom="0.3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7">
      <selection activeCell="A38" sqref="A38"/>
    </sheetView>
  </sheetViews>
  <sheetFormatPr defaultColWidth="9.140625" defaultRowHeight="12"/>
  <cols>
    <col min="1" max="1" width="57.8515625" style="0" customWidth="1"/>
    <col min="2" max="2" width="7.140625" style="11" customWidth="1"/>
    <col min="3" max="3" width="7.28125" style="0" customWidth="1"/>
    <col min="4" max="4" width="15.00390625" style="48" customWidth="1"/>
    <col min="5" max="5" width="16.57421875" style="48" customWidth="1"/>
    <col min="6" max="6" width="16.7109375" style="48" customWidth="1"/>
    <col min="7" max="7" width="16.8515625" style="48" customWidth="1"/>
  </cols>
  <sheetData>
    <row r="1" spans="1:7" s="3" customFormat="1" ht="12.75">
      <c r="A1" s="63" t="s">
        <v>295</v>
      </c>
      <c r="B1" s="63"/>
      <c r="D1" s="38"/>
      <c r="E1" s="38"/>
      <c r="F1" s="61" t="s">
        <v>0</v>
      </c>
      <c r="G1" s="61"/>
    </row>
    <row r="2" spans="1:7" s="3" customFormat="1" ht="12.75">
      <c r="A2" s="64" t="s">
        <v>296</v>
      </c>
      <c r="B2" s="64"/>
      <c r="D2" s="38"/>
      <c r="E2" s="38"/>
      <c r="F2" s="61" t="s">
        <v>299</v>
      </c>
      <c r="G2" s="61"/>
    </row>
    <row r="3" spans="1:7" s="3" customFormat="1" ht="12.75">
      <c r="A3" s="64" t="s">
        <v>297</v>
      </c>
      <c r="B3" s="65"/>
      <c r="D3" s="38"/>
      <c r="E3" s="38"/>
      <c r="F3" s="38"/>
      <c r="G3" s="38"/>
    </row>
    <row r="4" spans="1:7" s="3" customFormat="1" ht="12.75">
      <c r="A4" s="12"/>
      <c r="B4" s="13"/>
      <c r="D4" s="38"/>
      <c r="E4" s="38"/>
      <c r="F4" s="38"/>
      <c r="G4" s="38" t="s">
        <v>293</v>
      </c>
    </row>
    <row r="5" spans="1:7" s="3" customFormat="1" ht="19.5" customHeight="1">
      <c r="A5" s="57" t="s">
        <v>298</v>
      </c>
      <c r="B5" s="57"/>
      <c r="C5" s="57"/>
      <c r="D5" s="57"/>
      <c r="E5" s="57"/>
      <c r="F5" s="57"/>
      <c r="G5" s="57"/>
    </row>
    <row r="6" spans="2:7" s="3" customFormat="1" ht="12">
      <c r="B6" s="7"/>
      <c r="D6" s="38"/>
      <c r="E6" s="38"/>
      <c r="F6" s="38"/>
      <c r="G6" s="38"/>
    </row>
    <row r="7" spans="1:7" s="3" customFormat="1" ht="36">
      <c r="A7" s="6" t="s">
        <v>1</v>
      </c>
      <c r="B7" s="4" t="s">
        <v>2</v>
      </c>
      <c r="C7" s="4" t="s">
        <v>3</v>
      </c>
      <c r="D7" s="49" t="s">
        <v>207</v>
      </c>
      <c r="E7" s="49" t="s">
        <v>208</v>
      </c>
      <c r="F7" s="49" t="s">
        <v>209</v>
      </c>
      <c r="G7" s="49" t="s">
        <v>210</v>
      </c>
    </row>
    <row r="8" spans="1:7" ht="15.75" customHeight="1">
      <c r="A8" s="5" t="s">
        <v>211</v>
      </c>
      <c r="B8" s="8" t="s">
        <v>196</v>
      </c>
      <c r="C8" s="5"/>
      <c r="D8" s="50">
        <v>11963105673</v>
      </c>
      <c r="E8" s="50">
        <v>9639924053</v>
      </c>
      <c r="F8" s="50">
        <f>D8</f>
        <v>11963105673</v>
      </c>
      <c r="G8" s="50">
        <f>E8</f>
        <v>9639924053</v>
      </c>
    </row>
    <row r="9" spans="1:7" ht="15.75" customHeight="1">
      <c r="A9" s="2" t="s">
        <v>212</v>
      </c>
      <c r="B9" s="9" t="s">
        <v>198</v>
      </c>
      <c r="C9" s="2"/>
      <c r="D9" s="51">
        <v>209281427</v>
      </c>
      <c r="E9" s="51">
        <v>43874679</v>
      </c>
      <c r="F9" s="50">
        <f>D9</f>
        <v>209281427</v>
      </c>
      <c r="G9" s="50">
        <f>E9</f>
        <v>43874679</v>
      </c>
    </row>
    <row r="10" spans="1:7" ht="15.75" customHeight="1">
      <c r="A10" s="1" t="s">
        <v>213</v>
      </c>
      <c r="B10" s="10" t="s">
        <v>214</v>
      </c>
      <c r="C10" s="1"/>
      <c r="D10" s="52">
        <f>D8-D9</f>
        <v>11753824246</v>
      </c>
      <c r="E10" s="52">
        <f>E8-E9</f>
        <v>9596049374</v>
      </c>
      <c r="F10" s="52">
        <f>F8-F9</f>
        <v>11753824246</v>
      </c>
      <c r="G10" s="52">
        <f>G8-G9</f>
        <v>9596049374</v>
      </c>
    </row>
    <row r="11" spans="1:7" ht="15.75" customHeight="1">
      <c r="A11" s="2" t="s">
        <v>215</v>
      </c>
      <c r="B11" s="9" t="s">
        <v>216</v>
      </c>
      <c r="C11" s="2"/>
      <c r="D11" s="51">
        <v>9179772900</v>
      </c>
      <c r="E11" s="51">
        <v>7336596301</v>
      </c>
      <c r="F11" s="50">
        <f>D11</f>
        <v>9179772900</v>
      </c>
      <c r="G11" s="50">
        <f>E11</f>
        <v>7336596301</v>
      </c>
    </row>
    <row r="12" spans="1:7" ht="15.75" customHeight="1">
      <c r="A12" s="1" t="s">
        <v>217</v>
      </c>
      <c r="B12" s="10" t="s">
        <v>218</v>
      </c>
      <c r="C12" s="1"/>
      <c r="D12" s="52">
        <f>D10-D11</f>
        <v>2574051346</v>
      </c>
      <c r="E12" s="52">
        <f>E10-E11</f>
        <v>2259453073</v>
      </c>
      <c r="F12" s="52">
        <f>F10-F11</f>
        <v>2574051346</v>
      </c>
      <c r="G12" s="52">
        <f>G10-G11</f>
        <v>2259453073</v>
      </c>
    </row>
    <row r="13" spans="1:7" ht="15.75" customHeight="1">
      <c r="A13" s="2" t="s">
        <v>219</v>
      </c>
      <c r="B13" s="9" t="s">
        <v>220</v>
      </c>
      <c r="C13" s="2"/>
      <c r="D13" s="51">
        <v>16808121</v>
      </c>
      <c r="E13" s="51">
        <v>11822246</v>
      </c>
      <c r="F13" s="50">
        <f aca="true" t="shared" si="0" ref="F13:G17">D13</f>
        <v>16808121</v>
      </c>
      <c r="G13" s="50">
        <f t="shared" si="0"/>
        <v>11822246</v>
      </c>
    </row>
    <row r="14" spans="1:7" ht="15.75" customHeight="1">
      <c r="A14" s="2" t="s">
        <v>221</v>
      </c>
      <c r="B14" s="9" t="s">
        <v>222</v>
      </c>
      <c r="C14" s="2"/>
      <c r="D14" s="51">
        <v>121107630</v>
      </c>
      <c r="E14" s="51">
        <v>157182218</v>
      </c>
      <c r="F14" s="50">
        <f t="shared" si="0"/>
        <v>121107630</v>
      </c>
      <c r="G14" s="50">
        <f t="shared" si="0"/>
        <v>157182218</v>
      </c>
    </row>
    <row r="15" spans="1:7" ht="15.75" customHeight="1">
      <c r="A15" s="2" t="s">
        <v>223</v>
      </c>
      <c r="B15" s="9" t="s">
        <v>224</v>
      </c>
      <c r="C15" s="2"/>
      <c r="D15" s="51">
        <v>121107630</v>
      </c>
      <c r="E15" s="51">
        <v>145359972</v>
      </c>
      <c r="F15" s="50">
        <f t="shared" si="0"/>
        <v>121107630</v>
      </c>
      <c r="G15" s="50">
        <f t="shared" si="0"/>
        <v>145359972</v>
      </c>
    </row>
    <row r="16" spans="1:7" ht="15.75" customHeight="1">
      <c r="A16" s="2" t="s">
        <v>225</v>
      </c>
      <c r="B16" s="9" t="s">
        <v>226</v>
      </c>
      <c r="C16" s="2"/>
      <c r="D16" s="51">
        <v>1542885356</v>
      </c>
      <c r="E16" s="51">
        <v>1291314466</v>
      </c>
      <c r="F16" s="50">
        <f t="shared" si="0"/>
        <v>1542885356</v>
      </c>
      <c r="G16" s="50">
        <f t="shared" si="0"/>
        <v>1291314466</v>
      </c>
    </row>
    <row r="17" spans="1:7" ht="15.75" customHeight="1">
      <c r="A17" s="2" t="s">
        <v>227</v>
      </c>
      <c r="B17" s="9" t="s">
        <v>228</v>
      </c>
      <c r="C17" s="2"/>
      <c r="D17" s="51">
        <v>591193998</v>
      </c>
      <c r="E17" s="51">
        <v>541905579</v>
      </c>
      <c r="F17" s="50">
        <f t="shared" si="0"/>
        <v>591193998</v>
      </c>
      <c r="G17" s="50">
        <f t="shared" si="0"/>
        <v>541905579</v>
      </c>
    </row>
    <row r="18" spans="1:7" ht="15.75" customHeight="1">
      <c r="A18" s="1" t="s">
        <v>229</v>
      </c>
      <c r="B18" s="10" t="s">
        <v>230</v>
      </c>
      <c r="C18" s="1"/>
      <c r="D18" s="52">
        <f>D12+D13-D14-D16-D17</f>
        <v>335672483</v>
      </c>
      <c r="E18" s="52">
        <f>E12+E13-E14-E16-E17</f>
        <v>280873056</v>
      </c>
      <c r="F18" s="52">
        <f>F12+F13-F14-F16-F17</f>
        <v>335672483</v>
      </c>
      <c r="G18" s="52">
        <f>G12+G13-G14-G16-G17</f>
        <v>280873056</v>
      </c>
    </row>
    <row r="19" spans="1:7" ht="15.75" customHeight="1">
      <c r="A19" s="2" t="s">
        <v>231</v>
      </c>
      <c r="B19" s="9" t="s">
        <v>232</v>
      </c>
      <c r="C19" s="2"/>
      <c r="D19" s="51">
        <v>140621026</v>
      </c>
      <c r="E19" s="51">
        <v>31967774</v>
      </c>
      <c r="F19" s="50">
        <f>D19</f>
        <v>140621026</v>
      </c>
      <c r="G19" s="50">
        <f>E19</f>
        <v>31967774</v>
      </c>
    </row>
    <row r="20" spans="1:7" ht="15.75" customHeight="1">
      <c r="A20" s="2" t="s">
        <v>233</v>
      </c>
      <c r="B20" s="9" t="s">
        <v>234</v>
      </c>
      <c r="C20" s="2"/>
      <c r="D20" s="51"/>
      <c r="E20" s="51"/>
      <c r="F20" s="50">
        <f>D20</f>
        <v>0</v>
      </c>
      <c r="G20" s="50">
        <f>E20</f>
        <v>0</v>
      </c>
    </row>
    <row r="21" spans="1:7" ht="15.75" customHeight="1">
      <c r="A21" s="1" t="s">
        <v>235</v>
      </c>
      <c r="B21" s="10" t="s">
        <v>236</v>
      </c>
      <c r="C21" s="1"/>
      <c r="D21" s="52">
        <f>D19-D20</f>
        <v>140621026</v>
      </c>
      <c r="E21" s="52">
        <f>E19-E20</f>
        <v>31967774</v>
      </c>
      <c r="F21" s="52">
        <f>F19-F20</f>
        <v>140621026</v>
      </c>
      <c r="G21" s="52">
        <f>G19-G20</f>
        <v>31967774</v>
      </c>
    </row>
    <row r="22" spans="1:7" ht="15.75" customHeight="1">
      <c r="A22" s="2" t="s">
        <v>237</v>
      </c>
      <c r="B22" s="9" t="s">
        <v>238</v>
      </c>
      <c r="C22" s="2"/>
      <c r="D22" s="51"/>
      <c r="E22" s="51"/>
      <c r="F22" s="51"/>
      <c r="G22" s="51"/>
    </row>
    <row r="23" spans="1:7" ht="15.75" customHeight="1">
      <c r="A23" s="1" t="s">
        <v>239</v>
      </c>
      <c r="B23" s="10" t="s">
        <v>240</v>
      </c>
      <c r="C23" s="1"/>
      <c r="D23" s="52">
        <f>D18+D21</f>
        <v>476293509</v>
      </c>
      <c r="E23" s="52">
        <f>E18+E21</f>
        <v>312840830</v>
      </c>
      <c r="F23" s="52">
        <f>F18+F21</f>
        <v>476293509</v>
      </c>
      <c r="G23" s="52">
        <f>G18+G21</f>
        <v>312840830</v>
      </c>
    </row>
    <row r="24" spans="1:7" ht="15.75" customHeight="1">
      <c r="A24" s="2" t="s">
        <v>241</v>
      </c>
      <c r="B24" s="9" t="s">
        <v>242</v>
      </c>
      <c r="C24" s="2"/>
      <c r="D24" s="51">
        <f>D23*25%</f>
        <v>119073377.25</v>
      </c>
      <c r="E24" s="51">
        <f>E23*25%</f>
        <v>78210207.5</v>
      </c>
      <c r="F24" s="51">
        <f>F23*25%</f>
        <v>119073377.25</v>
      </c>
      <c r="G24" s="51">
        <f>G23*25%</f>
        <v>78210207.5</v>
      </c>
    </row>
    <row r="25" spans="1:7" ht="15.75" customHeight="1">
      <c r="A25" s="2" t="s">
        <v>243</v>
      </c>
      <c r="B25" s="9" t="s">
        <v>244</v>
      </c>
      <c r="C25" s="2"/>
      <c r="D25" s="51"/>
      <c r="E25" s="51"/>
      <c r="F25" s="51"/>
      <c r="G25" s="51"/>
    </row>
    <row r="26" spans="1:7" ht="15.75" customHeight="1">
      <c r="A26" s="1" t="s">
        <v>245</v>
      </c>
      <c r="B26" s="10" t="s">
        <v>246</v>
      </c>
      <c r="C26" s="1"/>
      <c r="D26" s="52">
        <f>D23-D24-D25</f>
        <v>357220131.75</v>
      </c>
      <c r="E26" s="52">
        <f>E23-E24-E25</f>
        <v>234630622.5</v>
      </c>
      <c r="F26" s="52">
        <f>F23-F24-F25</f>
        <v>357220131.75</v>
      </c>
      <c r="G26" s="52">
        <f>G23-G24-G25</f>
        <v>234630622.5</v>
      </c>
    </row>
    <row r="27" spans="1:7" ht="15.75" customHeight="1">
      <c r="A27" s="2" t="s">
        <v>247</v>
      </c>
      <c r="B27" s="9" t="s">
        <v>248</v>
      </c>
      <c r="C27" s="2"/>
      <c r="D27" s="51"/>
      <c r="E27" s="51"/>
      <c r="F27" s="51"/>
      <c r="G27" s="51"/>
    </row>
    <row r="28" spans="1:7" ht="15.75" customHeight="1">
      <c r="A28" s="2" t="s">
        <v>249</v>
      </c>
      <c r="B28" s="9" t="s">
        <v>250</v>
      </c>
      <c r="C28" s="2"/>
      <c r="D28" s="51"/>
      <c r="E28" s="51"/>
      <c r="F28" s="51"/>
      <c r="G28" s="51"/>
    </row>
    <row r="29" spans="1:7" ht="15.75" customHeight="1">
      <c r="A29" s="2" t="s">
        <v>251</v>
      </c>
      <c r="B29" s="9" t="s">
        <v>252</v>
      </c>
      <c r="C29" s="2"/>
      <c r="D29" s="51">
        <f>D26/1231060</f>
        <v>290.1728037219957</v>
      </c>
      <c r="E29" s="51">
        <f>E26/1231060</f>
        <v>190.59235333777394</v>
      </c>
      <c r="F29" s="51">
        <f>F26/1231060</f>
        <v>290.1728037219957</v>
      </c>
      <c r="G29" s="51">
        <f>G26/1231060</f>
        <v>190.59235333777394</v>
      </c>
    </row>
    <row r="30" ht="8.25" customHeight="1"/>
    <row r="31" spans="2:7" s="14" customFormat="1" ht="12.75">
      <c r="B31" s="15"/>
      <c r="D31" s="45"/>
      <c r="E31" s="62" t="s">
        <v>316</v>
      </c>
      <c r="F31" s="62"/>
      <c r="G31" s="62"/>
    </row>
    <row r="32" spans="1:7" s="14" customFormat="1" ht="12.75">
      <c r="A32" s="14" t="s">
        <v>301</v>
      </c>
      <c r="B32" s="16" t="s">
        <v>302</v>
      </c>
      <c r="D32" s="45"/>
      <c r="E32" s="45"/>
      <c r="F32" s="53" t="s">
        <v>300</v>
      </c>
      <c r="G32" s="45"/>
    </row>
    <row r="35" spans="1:7" s="14" customFormat="1" ht="12.75">
      <c r="A35" s="14" t="s">
        <v>303</v>
      </c>
      <c r="B35" s="16" t="s">
        <v>304</v>
      </c>
      <c r="D35" s="45"/>
      <c r="E35" s="45"/>
      <c r="F35" s="45" t="s">
        <v>305</v>
      </c>
      <c r="G35" s="45"/>
    </row>
  </sheetData>
  <sheetProtection/>
  <mergeCells count="7">
    <mergeCell ref="E31:G31"/>
    <mergeCell ref="A1:B1"/>
    <mergeCell ref="A2:B2"/>
    <mergeCell ref="A3:B3"/>
    <mergeCell ref="A5:G5"/>
    <mergeCell ref="F1:G1"/>
    <mergeCell ref="F2:G2"/>
  </mergeCells>
  <printOptions horizontalCentered="1"/>
  <pageMargins left="0.5" right="0.4" top="0.2" bottom="0.234251969" header="0.511811023622047" footer="0.5118110236220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8">
      <selection activeCell="A51" sqref="A51"/>
    </sheetView>
  </sheetViews>
  <sheetFormatPr defaultColWidth="9.140625" defaultRowHeight="12"/>
  <cols>
    <col min="1" max="1" width="55.00390625" style="0" customWidth="1"/>
    <col min="2" max="2" width="6.28125" style="11" customWidth="1"/>
    <col min="3" max="3" width="7.00390625" style="0" customWidth="1"/>
    <col min="4" max="4" width="16.57421875" style="48" customWidth="1"/>
    <col min="5" max="5" width="16.421875" style="48" customWidth="1"/>
  </cols>
  <sheetData>
    <row r="1" spans="1:5" s="3" customFormat="1" ht="12">
      <c r="A1" s="58" t="s">
        <v>295</v>
      </c>
      <c r="B1" s="58"/>
      <c r="D1" s="61" t="s">
        <v>0</v>
      </c>
      <c r="E1" s="61"/>
    </row>
    <row r="2" spans="1:5" s="3" customFormat="1" ht="12">
      <c r="A2" s="59" t="s">
        <v>296</v>
      </c>
      <c r="B2" s="59"/>
      <c r="D2" s="61" t="s">
        <v>307</v>
      </c>
      <c r="E2" s="61"/>
    </row>
    <row r="3" spans="1:5" s="3" customFormat="1" ht="12">
      <c r="A3" s="59" t="s">
        <v>306</v>
      </c>
      <c r="B3" s="60"/>
      <c r="D3" s="38"/>
      <c r="E3" s="38"/>
    </row>
    <row r="4" spans="2:5" s="3" customFormat="1" ht="12">
      <c r="B4" s="7"/>
      <c r="D4" s="38"/>
      <c r="E4" s="38" t="s">
        <v>294</v>
      </c>
    </row>
    <row r="5" spans="1:5" s="3" customFormat="1" ht="23.25" customHeight="1">
      <c r="A5" s="57" t="s">
        <v>311</v>
      </c>
      <c r="B5" s="57"/>
      <c r="C5" s="57"/>
      <c r="D5" s="57"/>
      <c r="E5" s="57"/>
    </row>
    <row r="6" spans="2:5" s="3" customFormat="1" ht="12">
      <c r="B6" s="7"/>
      <c r="D6" s="38"/>
      <c r="E6" s="38"/>
    </row>
    <row r="7" spans="1:5" s="3" customFormat="1" ht="36">
      <c r="A7" s="6" t="s">
        <v>1</v>
      </c>
      <c r="B7" s="4" t="s">
        <v>2</v>
      </c>
      <c r="C7" s="4" t="s">
        <v>3</v>
      </c>
      <c r="D7" s="49" t="s">
        <v>253</v>
      </c>
      <c r="E7" s="49" t="s">
        <v>254</v>
      </c>
    </row>
    <row r="8" spans="1:5" s="27" customFormat="1" ht="18" customHeight="1">
      <c r="A8" s="25" t="s">
        <v>255</v>
      </c>
      <c r="B8" s="26"/>
      <c r="C8" s="25"/>
      <c r="D8" s="54"/>
      <c r="E8" s="54"/>
    </row>
    <row r="9" spans="1:5" s="27" customFormat="1" ht="18" customHeight="1">
      <c r="A9" s="28" t="s">
        <v>256</v>
      </c>
      <c r="B9" s="29" t="s">
        <v>196</v>
      </c>
      <c r="C9" s="28"/>
      <c r="D9" s="55">
        <v>12896356324</v>
      </c>
      <c r="E9" s="55">
        <v>11891885154</v>
      </c>
    </row>
    <row r="10" spans="1:5" s="27" customFormat="1" ht="18" customHeight="1">
      <c r="A10" s="28" t="s">
        <v>257</v>
      </c>
      <c r="B10" s="29" t="s">
        <v>198</v>
      </c>
      <c r="C10" s="28"/>
      <c r="D10" s="55">
        <v>-10319228285</v>
      </c>
      <c r="E10" s="55">
        <v>-4640219061</v>
      </c>
    </row>
    <row r="11" spans="1:5" s="27" customFormat="1" ht="18" customHeight="1">
      <c r="A11" s="28" t="s">
        <v>258</v>
      </c>
      <c r="B11" s="29" t="s">
        <v>200</v>
      </c>
      <c r="C11" s="28"/>
      <c r="D11" s="55">
        <v>-2238530822</v>
      </c>
      <c r="E11" s="55">
        <v>-2319815394</v>
      </c>
    </row>
    <row r="12" spans="1:5" s="27" customFormat="1" ht="18" customHeight="1">
      <c r="A12" s="28" t="s">
        <v>259</v>
      </c>
      <c r="B12" s="29" t="s">
        <v>202</v>
      </c>
      <c r="C12" s="28"/>
      <c r="D12" s="55">
        <v>-143607630</v>
      </c>
      <c r="E12" s="55">
        <v>-159795551</v>
      </c>
    </row>
    <row r="13" spans="1:5" s="27" customFormat="1" ht="18" customHeight="1">
      <c r="A13" s="28" t="s">
        <v>260</v>
      </c>
      <c r="B13" s="29" t="s">
        <v>204</v>
      </c>
      <c r="C13" s="28"/>
      <c r="D13" s="55">
        <v>-267901072</v>
      </c>
      <c r="E13" s="55">
        <v>-39065687</v>
      </c>
    </row>
    <row r="14" spans="1:5" s="27" customFormat="1" ht="18" customHeight="1">
      <c r="A14" s="28" t="s">
        <v>261</v>
      </c>
      <c r="B14" s="29" t="s">
        <v>206</v>
      </c>
      <c r="C14" s="28"/>
      <c r="D14" s="55">
        <v>100565298</v>
      </c>
      <c r="E14" s="55">
        <v>43850932</v>
      </c>
    </row>
    <row r="15" spans="1:5" s="27" customFormat="1" ht="18" customHeight="1">
      <c r="A15" s="28" t="s">
        <v>262</v>
      </c>
      <c r="B15" s="29" t="s">
        <v>263</v>
      </c>
      <c r="C15" s="28"/>
      <c r="D15" s="55">
        <v>-1707741262</v>
      </c>
      <c r="E15" s="55">
        <v>-1363877973</v>
      </c>
    </row>
    <row r="16" spans="1:5" s="27" customFormat="1" ht="18" customHeight="1">
      <c r="A16" s="30" t="s">
        <v>264</v>
      </c>
      <c r="B16" s="31" t="s">
        <v>218</v>
      </c>
      <c r="C16" s="30"/>
      <c r="D16" s="56">
        <f>SUM(D9:D15)</f>
        <v>-1680087449</v>
      </c>
      <c r="E16" s="56">
        <f>SUM(E9:E15)</f>
        <v>3412962420</v>
      </c>
    </row>
    <row r="17" spans="1:5" s="27" customFormat="1" ht="18" customHeight="1">
      <c r="A17" s="30" t="s">
        <v>265</v>
      </c>
      <c r="B17" s="31"/>
      <c r="C17" s="30"/>
      <c r="D17" s="56"/>
      <c r="E17" s="56"/>
    </row>
    <row r="18" spans="1:5" s="27" customFormat="1" ht="18" customHeight="1">
      <c r="A18" s="28" t="s">
        <v>266</v>
      </c>
      <c r="B18" s="29" t="s">
        <v>220</v>
      </c>
      <c r="C18" s="28"/>
      <c r="D18" s="55">
        <v>-12478500</v>
      </c>
      <c r="E18" s="55">
        <v>-63760900</v>
      </c>
    </row>
    <row r="19" spans="1:5" s="27" customFormat="1" ht="24">
      <c r="A19" s="28" t="s">
        <v>267</v>
      </c>
      <c r="B19" s="29" t="s">
        <v>222</v>
      </c>
      <c r="C19" s="28"/>
      <c r="D19" s="55"/>
      <c r="E19" s="55"/>
    </row>
    <row r="20" spans="1:5" s="27" customFormat="1" ht="18" customHeight="1">
      <c r="A20" s="28" t="s">
        <v>268</v>
      </c>
      <c r="B20" s="29" t="s">
        <v>224</v>
      </c>
      <c r="C20" s="28"/>
      <c r="D20" s="55"/>
      <c r="E20" s="55"/>
    </row>
    <row r="21" spans="1:5" s="27" customFormat="1" ht="18" customHeight="1">
      <c r="A21" s="28" t="s">
        <v>269</v>
      </c>
      <c r="B21" s="29" t="s">
        <v>226</v>
      </c>
      <c r="C21" s="28"/>
      <c r="D21" s="55"/>
      <c r="E21" s="55">
        <v>2000000</v>
      </c>
    </row>
    <row r="22" spans="1:5" s="27" customFormat="1" ht="18" customHeight="1">
      <c r="A22" s="28" t="s">
        <v>270</v>
      </c>
      <c r="B22" s="29" t="s">
        <v>228</v>
      </c>
      <c r="C22" s="28"/>
      <c r="D22" s="55"/>
      <c r="E22" s="55"/>
    </row>
    <row r="23" spans="1:5" s="27" customFormat="1" ht="18" customHeight="1">
      <c r="A23" s="28" t="s">
        <v>271</v>
      </c>
      <c r="B23" s="29" t="s">
        <v>272</v>
      </c>
      <c r="C23" s="28"/>
      <c r="D23" s="55"/>
      <c r="E23" s="55"/>
    </row>
    <row r="24" spans="1:5" s="27" customFormat="1" ht="18" customHeight="1">
      <c r="A24" s="28" t="s">
        <v>273</v>
      </c>
      <c r="B24" s="29" t="s">
        <v>274</v>
      </c>
      <c r="C24" s="28"/>
      <c r="D24" s="55"/>
      <c r="E24" s="55">
        <v>11822246</v>
      </c>
    </row>
    <row r="25" spans="1:5" s="27" customFormat="1" ht="18" customHeight="1">
      <c r="A25" s="30" t="s">
        <v>275</v>
      </c>
      <c r="B25" s="31" t="s">
        <v>230</v>
      </c>
      <c r="C25" s="30"/>
      <c r="D25" s="56">
        <f>SUM(D18:D24)</f>
        <v>-12478500</v>
      </c>
      <c r="E25" s="56">
        <f>SUM(E18:E24)</f>
        <v>-49938654</v>
      </c>
    </row>
    <row r="26" spans="1:5" s="27" customFormat="1" ht="18" customHeight="1">
      <c r="A26" s="30" t="s">
        <v>276</v>
      </c>
      <c r="B26" s="31"/>
      <c r="C26" s="30"/>
      <c r="D26" s="56"/>
      <c r="E26" s="56"/>
    </row>
    <row r="27" spans="1:5" s="27" customFormat="1" ht="18" customHeight="1">
      <c r="A27" s="28" t="s">
        <v>277</v>
      </c>
      <c r="B27" s="29" t="s">
        <v>232</v>
      </c>
      <c r="C27" s="28"/>
      <c r="D27" s="55"/>
      <c r="E27" s="55"/>
    </row>
    <row r="28" spans="1:5" s="27" customFormat="1" ht="24">
      <c r="A28" s="28" t="s">
        <v>278</v>
      </c>
      <c r="B28" s="29" t="s">
        <v>234</v>
      </c>
      <c r="C28" s="28"/>
      <c r="D28" s="55"/>
      <c r="E28" s="55"/>
    </row>
    <row r="29" spans="1:5" s="27" customFormat="1" ht="18" customHeight="1">
      <c r="A29" s="28" t="s">
        <v>279</v>
      </c>
      <c r="B29" s="29" t="s">
        <v>280</v>
      </c>
      <c r="C29" s="28"/>
      <c r="D29" s="55"/>
      <c r="E29" s="55"/>
    </row>
    <row r="30" spans="1:5" s="27" customFormat="1" ht="18" customHeight="1">
      <c r="A30" s="28" t="s">
        <v>281</v>
      </c>
      <c r="B30" s="29" t="s">
        <v>282</v>
      </c>
      <c r="C30" s="28"/>
      <c r="D30" s="55">
        <v>-1661640500</v>
      </c>
      <c r="E30" s="55">
        <v>-2291100631</v>
      </c>
    </row>
    <row r="31" spans="1:5" s="27" customFormat="1" ht="18" customHeight="1">
      <c r="A31" s="28" t="s">
        <v>283</v>
      </c>
      <c r="B31" s="29" t="s">
        <v>284</v>
      </c>
      <c r="C31" s="28"/>
      <c r="D31" s="55"/>
      <c r="E31" s="55"/>
    </row>
    <row r="32" spans="1:5" s="27" customFormat="1" ht="18" customHeight="1">
      <c r="A32" s="28" t="s">
        <v>285</v>
      </c>
      <c r="B32" s="29" t="s">
        <v>286</v>
      </c>
      <c r="C32" s="28"/>
      <c r="D32" s="55">
        <v>-1823323200</v>
      </c>
      <c r="E32" s="55">
        <v>-1990180600</v>
      </c>
    </row>
    <row r="33" spans="1:5" s="27" customFormat="1" ht="18" customHeight="1">
      <c r="A33" s="30" t="s">
        <v>287</v>
      </c>
      <c r="B33" s="31" t="s">
        <v>236</v>
      </c>
      <c r="C33" s="30"/>
      <c r="D33" s="56">
        <f>SUM(D27:D32)</f>
        <v>-3484963700</v>
      </c>
      <c r="E33" s="56">
        <f>SUM(E27:E32)</f>
        <v>-4281281231</v>
      </c>
    </row>
    <row r="34" spans="1:5" s="27" customFormat="1" ht="18" customHeight="1">
      <c r="A34" s="30" t="s">
        <v>288</v>
      </c>
      <c r="B34" s="31" t="s">
        <v>240</v>
      </c>
      <c r="C34" s="30"/>
      <c r="D34" s="56">
        <f>D16+D25+D33</f>
        <v>-5177529649</v>
      </c>
      <c r="E34" s="56">
        <f>E16+E25+E33</f>
        <v>-918257465</v>
      </c>
    </row>
    <row r="35" spans="1:5" s="27" customFormat="1" ht="18" customHeight="1">
      <c r="A35" s="28" t="s">
        <v>289</v>
      </c>
      <c r="B35" s="29" t="s">
        <v>246</v>
      </c>
      <c r="C35" s="28"/>
      <c r="D35" s="55">
        <v>6100144338</v>
      </c>
      <c r="E35" s="55">
        <v>1462328732</v>
      </c>
    </row>
    <row r="36" spans="1:5" s="27" customFormat="1" ht="18" customHeight="1">
      <c r="A36" s="28" t="s">
        <v>290</v>
      </c>
      <c r="B36" s="29" t="s">
        <v>248</v>
      </c>
      <c r="C36" s="28"/>
      <c r="D36" s="55"/>
      <c r="E36" s="55"/>
    </row>
    <row r="37" spans="1:5" s="27" customFormat="1" ht="18" customHeight="1">
      <c r="A37" s="30" t="s">
        <v>291</v>
      </c>
      <c r="B37" s="31" t="s">
        <v>252</v>
      </c>
      <c r="C37" s="30"/>
      <c r="D37" s="56">
        <f>D34+D35+D36</f>
        <v>922614689</v>
      </c>
      <c r="E37" s="56">
        <f>E34+E35+E36</f>
        <v>544071267</v>
      </c>
    </row>
    <row r="39" spans="1:5" ht="12.75">
      <c r="A39" s="14"/>
      <c r="B39" s="15"/>
      <c r="C39" s="66" t="s">
        <v>316</v>
      </c>
      <c r="D39" s="66"/>
      <c r="E39" s="66"/>
    </row>
    <row r="40" spans="1:5" ht="12.75">
      <c r="A40" s="14" t="s">
        <v>308</v>
      </c>
      <c r="B40" s="16"/>
      <c r="C40" s="14"/>
      <c r="D40" s="47" t="s">
        <v>313</v>
      </c>
      <c r="E40" s="45"/>
    </row>
    <row r="43" spans="1:5" ht="12.75">
      <c r="A43" s="14" t="s">
        <v>309</v>
      </c>
      <c r="B43" s="16"/>
      <c r="C43" s="14"/>
      <c r="D43" s="45" t="s">
        <v>314</v>
      </c>
      <c r="E43" s="45"/>
    </row>
    <row r="44" ht="12">
      <c r="D44" s="48" t="s">
        <v>315</v>
      </c>
    </row>
  </sheetData>
  <sheetProtection/>
  <mergeCells count="7">
    <mergeCell ref="C39:E39"/>
    <mergeCell ref="A1:B1"/>
    <mergeCell ref="A2:B2"/>
    <mergeCell ref="A3:B3"/>
    <mergeCell ref="D1:E1"/>
    <mergeCell ref="D2:E2"/>
    <mergeCell ref="A5:E5"/>
  </mergeCells>
  <printOptions horizontalCentered="1"/>
  <pageMargins left="0.33" right="0.09" top="0.39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2011-04-19T07:13:26Z</cp:lastPrinted>
  <dcterms:created xsi:type="dcterms:W3CDTF">2011-01-11T01:32:30Z</dcterms:created>
  <dcterms:modified xsi:type="dcterms:W3CDTF">2011-04-20T09:08:06Z</dcterms:modified>
  <cp:category/>
  <cp:version/>
  <cp:contentType/>
  <cp:contentStatus/>
</cp:coreProperties>
</file>